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https://netorgft3673202-my.sharepoint.com/personal/staff_sqdn125_org/Documents/MOCK2019/"/>
    </mc:Choice>
  </mc:AlternateContent>
  <xr:revisionPtr revIDLastSave="1" documentId="8_{C4DD0BE6-EF8B-42E8-B038-3FACB2B725BF}" xr6:coauthVersionLast="43" xr6:coauthVersionMax="43" xr10:uidLastSave="{0B3228BA-D41A-4480-BB14-09633491463C}"/>
  <bookViews>
    <workbookView xWindow="9300" yWindow="1485" windowWidth="12660" windowHeight="11385" xr2:uid="{7BBC98A0-499D-40C7-AA57-0CB3398F315B}"/>
  </bookViews>
  <sheets>
    <sheet name="Calc" sheetId="1" r:id="rId1"/>
    <sheet name="Setup" sheetId="6" r:id="rId2"/>
    <sheet name="Info"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B26" i="1"/>
  <c r="B27" i="1"/>
  <c r="B28" i="1"/>
  <c r="B29" i="1"/>
  <c r="B30" i="1"/>
  <c r="B31" i="1"/>
  <c r="B32" i="1"/>
  <c r="B33" i="1"/>
  <c r="B24" i="1"/>
  <c r="A31" i="1"/>
  <c r="A32" i="1"/>
  <c r="A33" i="1"/>
  <c r="C32" i="1"/>
  <c r="C33" i="1"/>
  <c r="C17" i="1"/>
  <c r="D17" i="1" s="1"/>
  <c r="C18" i="1"/>
  <c r="D18" i="1"/>
  <c r="D32" i="1" s="1"/>
  <c r="E18" i="1"/>
  <c r="E32" i="1" s="1"/>
  <c r="F18" i="1"/>
  <c r="F32" i="1" s="1"/>
  <c r="C19" i="1"/>
  <c r="D19" i="1"/>
  <c r="D33" i="1" s="1"/>
  <c r="E19" i="1"/>
  <c r="E33" i="1" s="1"/>
  <c r="F19" i="1"/>
  <c r="F33" i="1" s="1"/>
  <c r="B10" i="1"/>
  <c r="A25" i="1"/>
  <c r="A26" i="1"/>
  <c r="A27" i="1"/>
  <c r="A28" i="1"/>
  <c r="A29" i="1"/>
  <c r="A30" i="1"/>
  <c r="A24" i="1"/>
  <c r="F17" i="1" l="1"/>
  <c r="F31" i="1" s="1"/>
  <c r="C31" i="1"/>
  <c r="E17" i="1"/>
  <c r="E31" i="1" s="1"/>
  <c r="D31" i="1"/>
  <c r="C15" i="1" l="1"/>
  <c r="C29" i="1" s="1"/>
  <c r="C14" i="1"/>
  <c r="C28" i="1" s="1"/>
  <c r="C13" i="1"/>
  <c r="C27" i="1" s="1"/>
  <c r="C12" i="1"/>
  <c r="C26" i="1" s="1"/>
  <c r="C11" i="1"/>
  <c r="C25" i="1" s="1"/>
  <c r="C16" i="1"/>
  <c r="C30" i="1" s="1"/>
  <c r="C10" i="1"/>
  <c r="C24" i="1" s="1"/>
  <c r="F14" i="1" l="1"/>
  <c r="F28" i="1" s="1"/>
  <c r="F15" i="1"/>
  <c r="F29" i="1" s="1"/>
  <c r="F11" i="1"/>
  <c r="F25" i="1" s="1"/>
  <c r="F16" i="1"/>
  <c r="F30" i="1" s="1"/>
  <c r="D14" i="1"/>
  <c r="D28" i="1" s="1"/>
  <c r="D10" i="1"/>
  <c r="D16" i="1"/>
  <c r="D30" i="1" s="1"/>
  <c r="D15" i="1"/>
  <c r="D29" i="1" s="1"/>
  <c r="F10" i="1"/>
  <c r="F24" i="1" s="1"/>
  <c r="D11" i="1"/>
  <c r="D25" i="1" s="1"/>
  <c r="D12" i="1"/>
  <c r="D26" i="1" s="1"/>
  <c r="D13" i="1"/>
  <c r="D27" i="1" s="1"/>
  <c r="F13" i="1"/>
  <c r="F27" i="1" s="1"/>
  <c r="F12" i="1"/>
  <c r="F26" i="1" s="1"/>
  <c r="E14" i="1" l="1"/>
  <c r="E28" i="1" s="1"/>
  <c r="E10" i="1"/>
  <c r="E24" i="1" s="1"/>
  <c r="D24" i="1"/>
  <c r="E12" i="1"/>
  <c r="E26" i="1" s="1"/>
  <c r="E11" i="1"/>
  <c r="E25" i="1" s="1"/>
  <c r="E16" i="1"/>
  <c r="E30" i="1" s="1"/>
  <c r="E15" i="1"/>
  <c r="E29" i="1" s="1"/>
  <c r="E13" i="1"/>
  <c r="E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 Lars Rosell</author>
  </authors>
  <commentList>
    <comment ref="B3" authorId="0" shapeId="0" xr:uid="{B27909D3-17FD-4C45-A661-6D5CC4FE8D78}">
      <text>
        <r>
          <rPr>
            <b/>
            <sz val="9"/>
            <color indexed="81"/>
            <rFont val="Tahoma"/>
            <family val="2"/>
          </rPr>
          <t>Mr. Lars Rosell:</t>
        </r>
        <r>
          <rPr>
            <sz val="9"/>
            <color indexed="81"/>
            <rFont val="Tahoma"/>
            <family val="2"/>
          </rPr>
          <t xml:space="preserve">
&lt;= Operating altitude, as measured at take off/landing area (LZ)</t>
        </r>
      </text>
    </comment>
    <comment ref="B4" authorId="0" shapeId="0" xr:uid="{0B6AEFCE-AA68-43CC-B6ED-BC37B148E813}">
      <text>
        <r>
          <rPr>
            <b/>
            <sz val="9"/>
            <color indexed="81"/>
            <rFont val="Tahoma"/>
            <family val="2"/>
          </rPr>
          <t>Mr. Lars Rosell:</t>
        </r>
        <r>
          <rPr>
            <sz val="9"/>
            <color indexed="81"/>
            <rFont val="Tahoma"/>
            <family val="2"/>
          </rPr>
          <t xml:space="preserve">
&lt;= Altitude from sea level at LZ (MSL)
</t>
        </r>
      </text>
    </comment>
    <comment ref="B5" authorId="0" shapeId="0" xr:uid="{12FFFB4B-31B1-47FE-B23F-6BC5E380DD63}">
      <text>
        <r>
          <rPr>
            <b/>
            <sz val="9"/>
            <color indexed="81"/>
            <rFont val="Tahoma"/>
            <family val="2"/>
          </rPr>
          <t>Mr. Lars Rosell:</t>
        </r>
        <r>
          <rPr>
            <sz val="9"/>
            <color indexed="81"/>
            <rFont val="Tahoma"/>
            <family val="2"/>
          </rPr>
          <t xml:space="preserve">
&lt;= Minimum Obstacle Clearance Altitude.
Estimate on TOPO or Google Earth, confirm in-flight
</t>
        </r>
      </text>
    </comment>
    <comment ref="A9" authorId="0" shapeId="0" xr:uid="{2D314AC2-D43B-49AF-B397-1AF03FB78EBB}">
      <text>
        <r>
          <rPr>
            <b/>
            <sz val="9"/>
            <color indexed="81"/>
            <rFont val="Tahoma"/>
            <family val="2"/>
          </rPr>
          <t>Mr. Lars Rosell:</t>
        </r>
        <r>
          <rPr>
            <sz val="9"/>
            <color indexed="81"/>
            <rFont val="Tahoma"/>
            <family val="2"/>
          </rPr>
          <t xml:space="preserve">
Description of location</t>
        </r>
      </text>
    </comment>
    <comment ref="B9" authorId="0" shapeId="0" xr:uid="{B4A390A9-4A3C-4737-BAE1-457EBBC5FEE5}">
      <text>
        <r>
          <rPr>
            <b/>
            <sz val="9"/>
            <color indexed="81"/>
            <rFont val="Tahoma"/>
            <family val="2"/>
          </rPr>
          <t>Mr. Lars Rosell:</t>
        </r>
        <r>
          <rPr>
            <sz val="9"/>
            <color indexed="81"/>
            <rFont val="Tahoma"/>
            <family val="2"/>
          </rPr>
          <t xml:space="preserve">
Altitude in MSL feet at location. Measure/estimate on topo map or GoogleEarth</t>
        </r>
      </text>
    </comment>
    <comment ref="C9" authorId="0" shapeId="0" xr:uid="{386F2F39-7180-486B-9D0B-8EBDFC54B0C5}">
      <text>
        <r>
          <rPr>
            <b/>
            <sz val="9"/>
            <color indexed="81"/>
            <rFont val="Tahoma"/>
            <family val="2"/>
          </rPr>
          <t>Mr. Lars Rosell:</t>
        </r>
        <r>
          <rPr>
            <sz val="9"/>
            <color indexed="81"/>
            <rFont val="Tahoma"/>
            <family val="2"/>
          </rPr>
          <t xml:space="preserve">
Altitude difference between Take Off point and location</t>
        </r>
      </text>
    </comment>
    <comment ref="D9" authorId="0" shapeId="0" xr:uid="{8AC735DA-753A-47A6-AABD-7628F76B1ECF}">
      <text>
        <r>
          <rPr>
            <b/>
            <sz val="9"/>
            <color indexed="81"/>
            <rFont val="Tahoma"/>
            <family val="2"/>
          </rPr>
          <t>Mr. Lars Rosell:</t>
        </r>
        <r>
          <rPr>
            <sz val="9"/>
            <color indexed="81"/>
            <rFont val="Tahoma"/>
            <family val="2"/>
          </rPr>
          <t xml:space="preserve">
AGL at location</t>
        </r>
      </text>
    </comment>
    <comment ref="E9" authorId="0" shapeId="0" xr:uid="{A7CF8DDE-B93A-4FF7-9682-99B95CA50F19}">
      <text>
        <r>
          <rPr>
            <b/>
            <sz val="9"/>
            <color indexed="81"/>
            <rFont val="Tahoma"/>
            <family val="2"/>
          </rPr>
          <t>Mr. Lars Rosell:</t>
        </r>
        <r>
          <rPr>
            <sz val="9"/>
            <color indexed="81"/>
            <rFont val="Tahoma"/>
            <family val="2"/>
          </rPr>
          <t xml:space="preserve">
Obstacle clearance altitude at location</t>
        </r>
      </text>
    </comment>
    <comment ref="F9" authorId="0" shapeId="0" xr:uid="{DFAE2087-B9DD-4F05-955A-45EF68BEB99F}">
      <text>
        <r>
          <rPr>
            <b/>
            <sz val="9"/>
            <color indexed="81"/>
            <rFont val="Tahoma"/>
            <charset val="1"/>
          </rPr>
          <t>Mr. Lars Rosell:</t>
        </r>
        <r>
          <rPr>
            <sz val="9"/>
            <color indexed="81"/>
            <rFont val="Tahoma"/>
            <charset val="1"/>
          </rPr>
          <t xml:space="preserve">
Altitude needed to maintain operational AGL set in cell B3.</t>
        </r>
      </text>
    </comment>
    <comment ref="A23" authorId="0" shapeId="0" xr:uid="{411D5F8B-5720-40F0-B2F1-111B6335715C}">
      <text>
        <r>
          <rPr>
            <b/>
            <sz val="9"/>
            <color indexed="81"/>
            <rFont val="Tahoma"/>
            <family val="2"/>
          </rPr>
          <t>Mr. Lars Rosell:</t>
        </r>
        <r>
          <rPr>
            <sz val="9"/>
            <color indexed="81"/>
            <rFont val="Tahoma"/>
            <family val="2"/>
          </rPr>
          <t xml:space="preserve">
Description of location</t>
        </r>
      </text>
    </comment>
    <comment ref="B23" authorId="0" shapeId="0" xr:uid="{A6DB8CB1-A38A-4C03-A675-6BC3D61E9452}">
      <text>
        <r>
          <rPr>
            <b/>
            <sz val="9"/>
            <color indexed="81"/>
            <rFont val="Tahoma"/>
            <family val="2"/>
          </rPr>
          <t>Mr. Lars Rosell:</t>
        </r>
        <r>
          <rPr>
            <sz val="9"/>
            <color indexed="81"/>
            <rFont val="Tahoma"/>
            <family val="2"/>
          </rPr>
          <t xml:space="preserve">
Altitude in MSL feet at location. Measure/estimate on topo map or GoogleEarth</t>
        </r>
      </text>
    </comment>
    <comment ref="C23" authorId="0" shapeId="0" xr:uid="{9912C3F0-CE5B-4497-9E15-BA2C56C04D3F}">
      <text>
        <r>
          <rPr>
            <b/>
            <sz val="9"/>
            <color indexed="81"/>
            <rFont val="Tahoma"/>
            <family val="2"/>
          </rPr>
          <t>Mr. Lars Rosell:</t>
        </r>
        <r>
          <rPr>
            <sz val="9"/>
            <color indexed="81"/>
            <rFont val="Tahoma"/>
            <family val="2"/>
          </rPr>
          <t xml:space="preserve">
Altitude difference between Take Off point and location</t>
        </r>
      </text>
    </comment>
    <comment ref="D23" authorId="0" shapeId="0" xr:uid="{64219022-1A16-4288-8D96-83EB426BB762}">
      <text>
        <r>
          <rPr>
            <b/>
            <sz val="9"/>
            <color indexed="81"/>
            <rFont val="Tahoma"/>
            <family val="2"/>
          </rPr>
          <t>Mr. Lars Rosell:</t>
        </r>
        <r>
          <rPr>
            <sz val="9"/>
            <color indexed="81"/>
            <rFont val="Tahoma"/>
            <family val="2"/>
          </rPr>
          <t xml:space="preserve">
AGL at location</t>
        </r>
      </text>
    </comment>
    <comment ref="E23" authorId="0" shapeId="0" xr:uid="{D9B5D341-E2EF-48B5-9E28-6DFB9A96A2DC}">
      <text>
        <r>
          <rPr>
            <b/>
            <sz val="9"/>
            <color indexed="81"/>
            <rFont val="Tahoma"/>
            <family val="2"/>
          </rPr>
          <t>Mr. Lars Rosell:</t>
        </r>
        <r>
          <rPr>
            <sz val="9"/>
            <color indexed="81"/>
            <rFont val="Tahoma"/>
            <family val="2"/>
          </rPr>
          <t xml:space="preserve">
Obstacle clearance altitude at location</t>
        </r>
      </text>
    </comment>
    <comment ref="F23" authorId="0" shapeId="0" xr:uid="{2A4A4331-96AE-45AD-BFF9-E257589BE802}">
      <text>
        <r>
          <rPr>
            <b/>
            <sz val="9"/>
            <color indexed="81"/>
            <rFont val="Tahoma"/>
            <charset val="1"/>
          </rPr>
          <t>Mr. Lars Rosell:</t>
        </r>
        <r>
          <rPr>
            <sz val="9"/>
            <color indexed="81"/>
            <rFont val="Tahoma"/>
            <charset val="1"/>
          </rPr>
          <t xml:space="preserve">
Altitude needed to maintain operational AGL set in cell B3.</t>
        </r>
      </text>
    </comment>
  </commentList>
</comments>
</file>

<file path=xl/sharedStrings.xml><?xml version="1.0" encoding="utf-8"?>
<sst xmlns="http://schemas.openxmlformats.org/spreadsheetml/2006/main" count="51" uniqueCount="45">
  <si>
    <t>AGL loss</t>
  </si>
  <si>
    <t>AGL @LOC</t>
  </si>
  <si>
    <t>MOCA</t>
  </si>
  <si>
    <t>Location</t>
  </si>
  <si>
    <t>Parking</t>
  </si>
  <si>
    <t>Greenhouse</t>
  </si>
  <si>
    <t>Victim</t>
  </si>
  <si>
    <t>Highpoint</t>
  </si>
  <si>
    <t>Outer circle</t>
  </si>
  <si>
    <t>LZ</t>
  </si>
  <si>
    <t>MSL</t>
  </si>
  <si>
    <t>Op AGL @  LZ</t>
  </si>
  <si>
    <t>See marked notes for description</t>
  </si>
  <si>
    <t>T/O Alt. - MSL</t>
  </si>
  <si>
    <t>Instructions</t>
  </si>
  <si>
    <t>Using Google Earth, or similar, to take MSL readings at several points in the operation area</t>
  </si>
  <si>
    <t>Use table to determine calculated AGL over locations and obstacles</t>
  </si>
  <si>
    <t>&lt;= Clearance Altitude. Estimate on TOPO or Google Earth, confirm in-flight</t>
  </si>
  <si>
    <t>Insert more rows as needed</t>
  </si>
  <si>
    <t>Simple spreadsheet to calulate operating altitudes</t>
  </si>
  <si>
    <t>Enter readings along with description in the blue fields</t>
  </si>
  <si>
    <t>The table calcuate AGL loss at various measure point identified by the user. Use it determine safe altitudes over the operation area. You can also quickly write down the calculated AGLS on a topo map.</t>
  </si>
  <si>
    <t>AGL Needed</t>
  </si>
  <si>
    <t>Created:</t>
  </si>
  <si>
    <t>Trail intersection</t>
  </si>
  <si>
    <t>By Lars Rosell, Squadron 125 Ford City, PA</t>
  </si>
  <si>
    <t xml:space="preserve"> jlar1021@outlook.com</t>
  </si>
  <si>
    <t>Email:</t>
  </si>
  <si>
    <t>&lt;= Operating altitude, as measured at take off/landing area (LZ)</t>
  </si>
  <si>
    <t>&lt;= Altitude from sea level at LZ (MSL)</t>
  </si>
  <si>
    <t>Red</t>
  </si>
  <si>
    <t>Yellow</t>
  </si>
  <si>
    <t>Green</t>
  </si>
  <si>
    <t>Min</t>
  </si>
  <si>
    <t>Max</t>
  </si>
  <si>
    <t>Setup Parameters</t>
  </si>
  <si>
    <t>Blue</t>
  </si>
  <si>
    <t>Color warning limits (feet)</t>
  </si>
  <si>
    <t>Only fly GREEN and BLUE areas!</t>
  </si>
  <si>
    <t>Meters</t>
  </si>
  <si>
    <t>Feet</t>
  </si>
  <si>
    <t>View only</t>
  </si>
  <si>
    <t>MOCA Dist.</t>
  </si>
  <si>
    <t>AGL-MOCA Calculator</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</si>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</sst>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i/>
      <sz val="8"/>
      <color theme="1"/>
      <name val="Calibri"/>
      <family val="2"/>
      <scheme val="minor"/>
    </font>
    <font>
      <sz val="9"/>
      <color indexed="81"/>
      <name val="Tahoma"/>
      <charset val="1"/>
    </font>
    <font>
      <b/>
      <sz val="9"/>
      <color indexed="81"/>
      <name val="Tahoma"/>
      <charset val="1"/>
    </font>
    <font>
      <b/>
      <sz val="11"/>
      <name val="Calibri"/>
      <family val="2"/>
      <scheme val="minor"/>
    </font>
    <font>
      <sz val="11"/>
      <name val="Calibri"/>
      <family val="2"/>
      <scheme val="minor"/>
    </font>
    <font>
      <b/>
      <sz val="12"/>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2" borderId="1" xfId="0" applyFill="1" applyBorder="1"/>
    <xf numFmtId="0" fontId="0" fillId="3" borderId="1" xfId="0" applyFill="1" applyBorder="1"/>
    <xf numFmtId="0" fontId="0" fillId="3" borderId="1" xfId="0" applyFont="1" applyFill="1" applyBorder="1"/>
    <xf numFmtId="0" fontId="2" fillId="0" borderId="0" xfId="0" applyFont="1"/>
    <xf numFmtId="0" fontId="5" fillId="0" borderId="0" xfId="0" applyFont="1"/>
    <xf numFmtId="0" fontId="0" fillId="0" borderId="0" xfId="0" applyAlignment="1">
      <alignment horizontal="left" indent="1"/>
    </xf>
    <xf numFmtId="0" fontId="0" fillId="0" borderId="0" xfId="0" applyAlignment="1">
      <alignment horizontal="left" wrapText="1"/>
    </xf>
    <xf numFmtId="0" fontId="0" fillId="4" borderId="1" xfId="0" applyFill="1" applyBorder="1"/>
    <xf numFmtId="22" fontId="0" fillId="0" borderId="0" xfId="0" applyNumberFormat="1"/>
    <xf numFmtId="0" fontId="0" fillId="0" borderId="0" xfId="0" applyAlignment="1">
      <alignment horizontal="right"/>
    </xf>
    <xf numFmtId="0" fontId="8" fillId="6" borderId="1" xfId="0" applyFont="1" applyFill="1" applyBorder="1"/>
    <xf numFmtId="0" fontId="9" fillId="6" borderId="1" xfId="0" applyFont="1" applyFill="1" applyBorder="1"/>
    <xf numFmtId="0" fontId="8" fillId="5" borderId="1" xfId="0" applyFont="1" applyFill="1" applyBorder="1"/>
    <xf numFmtId="0" fontId="9" fillId="5" borderId="1" xfId="0" applyFont="1" applyFill="1" applyBorder="1"/>
    <xf numFmtId="0" fontId="1" fillId="7" borderId="1" xfId="0" applyFont="1" applyFill="1" applyBorder="1"/>
    <xf numFmtId="0" fontId="8" fillId="8" borderId="1" xfId="0" applyFont="1" applyFill="1" applyBorder="1"/>
    <xf numFmtId="0" fontId="9" fillId="8" borderId="1" xfId="0" applyFont="1" applyFill="1" applyBorder="1"/>
    <xf numFmtId="0" fontId="9" fillId="7" borderId="1" xfId="0" applyFont="1" applyFill="1" applyBorder="1"/>
    <xf numFmtId="0" fontId="0" fillId="2" borderId="1" xfId="0" applyFill="1" applyBorder="1" applyAlignment="1">
      <alignment horizontal="left"/>
    </xf>
    <xf numFmtId="1" fontId="0" fillId="2" borderId="1" xfId="0" applyNumberFormat="1" applyFill="1" applyBorder="1" applyAlignment="1">
      <alignment horizontal="right"/>
    </xf>
    <xf numFmtId="0" fontId="10" fillId="0" borderId="0" xfId="0" applyFont="1"/>
    <xf numFmtId="0" fontId="2" fillId="0" borderId="1" xfId="0" applyFont="1" applyBorder="1"/>
    <xf numFmtId="0" fontId="2" fillId="3" borderId="1" xfId="0" applyFont="1" applyFill="1" applyBorder="1"/>
    <xf numFmtId="0" fontId="11" fillId="0" borderId="0" xfId="0" applyFont="1"/>
  </cellXfs>
  <cellStyles count="1">
    <cellStyle name="Normal" xfId="0" builtinId="0"/>
  </cellStyles>
  <dxfs count="4">
    <dxf>
      <fill>
        <patternFill>
          <bgColor rgb="FFFFFF00"/>
        </patternFill>
      </fill>
    </dxf>
    <dxf>
      <fill>
        <patternFill>
          <bgColor rgb="FF0070C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A138-7BCE-4BC3-A8D6-C300FE8313E5}">
  <dimension ref="A1:F33"/>
  <sheetViews>
    <sheetView tabSelected="1" workbookViewId="0">
      <selection activeCell="B3" sqref="B3"/>
    </sheetView>
  </sheetViews>
  <sheetFormatPr defaultRowHeight="15" x14ac:dyDescent="0.25"/>
  <cols>
    <col min="1" max="1" width="18" customWidth="1"/>
    <col min="2" max="2" width="5.5703125" bestFit="1" customWidth="1"/>
    <col min="3" max="3" width="8.42578125" bestFit="1" customWidth="1"/>
    <col min="4" max="4" width="10.28515625" bestFit="1" customWidth="1"/>
    <col min="5" max="5" width="11.140625" bestFit="1" customWidth="1"/>
    <col min="6" max="6" width="12.140625" bestFit="1" customWidth="1"/>
  </cols>
  <sheetData>
    <row r="1" spans="1:6" ht="23.25" x14ac:dyDescent="0.35">
      <c r="A1" s="25" t="s">
        <v>43</v>
      </c>
    </row>
    <row r="3" spans="1:6" ht="18.75" x14ac:dyDescent="0.3">
      <c r="A3" s="23" t="s">
        <v>11</v>
      </c>
      <c r="B3" s="24">
        <v>150</v>
      </c>
      <c r="C3" s="6" t="s">
        <v>28</v>
      </c>
    </row>
    <row r="4" spans="1:6" ht="18.75" x14ac:dyDescent="0.3">
      <c r="A4" s="23" t="s">
        <v>13</v>
      </c>
      <c r="B4" s="24">
        <v>934</v>
      </c>
      <c r="C4" s="6" t="s">
        <v>29</v>
      </c>
    </row>
    <row r="5" spans="1:6" ht="18.75" x14ac:dyDescent="0.3">
      <c r="A5" s="23" t="s">
        <v>2</v>
      </c>
      <c r="B5" s="24">
        <v>90</v>
      </c>
      <c r="C5" s="6" t="s">
        <v>17</v>
      </c>
    </row>
    <row r="6" spans="1:6" x14ac:dyDescent="0.25">
      <c r="A6" s="6" t="s">
        <v>12</v>
      </c>
    </row>
    <row r="7" spans="1:6" x14ac:dyDescent="0.25">
      <c r="B7" s="6"/>
    </row>
    <row r="8" spans="1:6" ht="15.75" x14ac:dyDescent="0.25">
      <c r="A8" s="22" t="s">
        <v>40</v>
      </c>
      <c r="B8" s="6"/>
    </row>
    <row r="9" spans="1:6" x14ac:dyDescent="0.25">
      <c r="A9" s="1" t="s">
        <v>3</v>
      </c>
      <c r="B9" s="1" t="s">
        <v>10</v>
      </c>
      <c r="C9" s="1" t="s">
        <v>0</v>
      </c>
      <c r="D9" s="1" t="s">
        <v>1</v>
      </c>
      <c r="E9" s="1" t="s">
        <v>42</v>
      </c>
      <c r="F9" s="1" t="s">
        <v>22</v>
      </c>
    </row>
    <row r="10" spans="1:6" x14ac:dyDescent="0.25">
      <c r="A10" s="4" t="s">
        <v>9</v>
      </c>
      <c r="B10" s="2">
        <f>B4</f>
        <v>934</v>
      </c>
      <c r="C10" s="2">
        <f t="shared" ref="C10:C15" si="0">IF(B10="","",B10-$B$4)</f>
        <v>0</v>
      </c>
      <c r="D10" s="2">
        <f t="shared" ref="D10:D15" si="1">IF(B10="","",$B$3-ABS(C10))</f>
        <v>150</v>
      </c>
      <c r="E10" s="2">
        <f t="shared" ref="E10:E15" si="2">IF(B10="","",D10-$B$5)</f>
        <v>60</v>
      </c>
      <c r="F10" s="9">
        <f t="shared" ref="F10:F15" si="3">IF(B10="","",$B$3+(C10))</f>
        <v>150</v>
      </c>
    </row>
    <row r="11" spans="1:6" x14ac:dyDescent="0.25">
      <c r="A11" s="3" t="s">
        <v>4</v>
      </c>
      <c r="B11" s="4">
        <v>922</v>
      </c>
      <c r="C11" s="2">
        <f t="shared" si="0"/>
        <v>-12</v>
      </c>
      <c r="D11" s="2">
        <f t="shared" si="1"/>
        <v>138</v>
      </c>
      <c r="E11" s="2">
        <f t="shared" si="2"/>
        <v>48</v>
      </c>
      <c r="F11" s="9">
        <f t="shared" si="3"/>
        <v>138</v>
      </c>
    </row>
    <row r="12" spans="1:6" x14ac:dyDescent="0.25">
      <c r="A12" s="3" t="s">
        <v>5</v>
      </c>
      <c r="B12" s="3">
        <v>933</v>
      </c>
      <c r="C12" s="2">
        <f t="shared" si="0"/>
        <v>-1</v>
      </c>
      <c r="D12" s="2">
        <f t="shared" si="1"/>
        <v>149</v>
      </c>
      <c r="E12" s="2">
        <f t="shared" si="2"/>
        <v>59</v>
      </c>
      <c r="F12" s="9">
        <f t="shared" si="3"/>
        <v>149</v>
      </c>
    </row>
    <row r="13" spans="1:6" x14ac:dyDescent="0.25">
      <c r="A13" s="3" t="s">
        <v>24</v>
      </c>
      <c r="B13" s="3">
        <v>942</v>
      </c>
      <c r="C13" s="2">
        <f t="shared" si="0"/>
        <v>8</v>
      </c>
      <c r="D13" s="2">
        <f t="shared" si="1"/>
        <v>142</v>
      </c>
      <c r="E13" s="2">
        <f t="shared" si="2"/>
        <v>52</v>
      </c>
      <c r="F13" s="9">
        <f t="shared" si="3"/>
        <v>158</v>
      </c>
    </row>
    <row r="14" spans="1:6" x14ac:dyDescent="0.25">
      <c r="A14" s="3" t="s">
        <v>6</v>
      </c>
      <c r="B14" s="3">
        <v>971</v>
      </c>
      <c r="C14" s="2">
        <f t="shared" si="0"/>
        <v>37</v>
      </c>
      <c r="D14" s="2">
        <f t="shared" si="1"/>
        <v>113</v>
      </c>
      <c r="E14" s="2">
        <f t="shared" si="2"/>
        <v>23</v>
      </c>
      <c r="F14" s="9">
        <f t="shared" si="3"/>
        <v>187</v>
      </c>
    </row>
    <row r="15" spans="1:6" x14ac:dyDescent="0.25">
      <c r="A15" s="3" t="s">
        <v>8</v>
      </c>
      <c r="B15" s="3">
        <v>1040</v>
      </c>
      <c r="C15" s="2">
        <f t="shared" si="0"/>
        <v>106</v>
      </c>
      <c r="D15" s="2">
        <f t="shared" si="1"/>
        <v>44</v>
      </c>
      <c r="E15" s="2">
        <f t="shared" si="2"/>
        <v>-46</v>
      </c>
      <c r="F15" s="9">
        <f t="shared" si="3"/>
        <v>256</v>
      </c>
    </row>
    <row r="16" spans="1:6" x14ac:dyDescent="0.25">
      <c r="A16" s="3" t="s">
        <v>7</v>
      </c>
      <c r="B16" s="3">
        <v>1142</v>
      </c>
      <c r="C16" s="2">
        <f>IF(B16="","",B16-$B$4)</f>
        <v>208</v>
      </c>
      <c r="D16" s="2">
        <f>IF(B16="","",$B$3-ABS(C16))</f>
        <v>-58</v>
      </c>
      <c r="E16" s="2">
        <f>IF(B16="","",D16-$B$5)</f>
        <v>-148</v>
      </c>
      <c r="F16" s="9">
        <f>IF(B16="","",$B$3+(C16))</f>
        <v>358</v>
      </c>
    </row>
    <row r="17" spans="1:6" x14ac:dyDescent="0.25">
      <c r="A17" s="3"/>
      <c r="B17" s="3"/>
      <c r="C17" s="2" t="str">
        <f t="shared" ref="C17:C19" si="4">IF(B17="","",B17-$B$4)</f>
        <v/>
      </c>
      <c r="D17" s="2" t="str">
        <f t="shared" ref="D17:D19" si="5">IF(B17="","",$B$3-ABS(C17))</f>
        <v/>
      </c>
      <c r="E17" s="2" t="str">
        <f t="shared" ref="E17:E19" si="6">IF(B17="","",D17-$B$5)</f>
        <v/>
      </c>
      <c r="F17" s="9" t="str">
        <f t="shared" ref="F17:F19" si="7">IF(B17="","",$B$3+(C17))</f>
        <v/>
      </c>
    </row>
    <row r="18" spans="1:6" x14ac:dyDescent="0.25">
      <c r="A18" s="3"/>
      <c r="B18" s="3"/>
      <c r="C18" s="2" t="str">
        <f t="shared" si="4"/>
        <v/>
      </c>
      <c r="D18" s="2" t="str">
        <f t="shared" si="5"/>
        <v/>
      </c>
      <c r="E18" s="2" t="str">
        <f t="shared" si="6"/>
        <v/>
      </c>
      <c r="F18" s="9" t="str">
        <f t="shared" si="7"/>
        <v/>
      </c>
    </row>
    <row r="19" spans="1:6" x14ac:dyDescent="0.25">
      <c r="A19" s="3"/>
      <c r="B19" s="3"/>
      <c r="C19" s="2" t="str">
        <f t="shared" si="4"/>
        <v/>
      </c>
      <c r="D19" s="2" t="str">
        <f t="shared" si="5"/>
        <v/>
      </c>
      <c r="E19" s="2" t="str">
        <f t="shared" si="6"/>
        <v/>
      </c>
      <c r="F19" s="9" t="str">
        <f t="shared" si="7"/>
        <v/>
      </c>
    </row>
    <row r="20" spans="1:6" x14ac:dyDescent="0.25">
      <c r="D20" s="6" t="s">
        <v>38</v>
      </c>
    </row>
    <row r="22" spans="1:6" ht="15.75" x14ac:dyDescent="0.25">
      <c r="A22" s="22" t="s">
        <v>39</v>
      </c>
      <c r="B22" s="6" t="s">
        <v>41</v>
      </c>
    </row>
    <row r="23" spans="1:6" x14ac:dyDescent="0.25">
      <c r="A23" s="1" t="s">
        <v>3</v>
      </c>
      <c r="B23" s="1" t="s">
        <v>10</v>
      </c>
      <c r="C23" s="1" t="s">
        <v>0</v>
      </c>
      <c r="D23" s="1" t="s">
        <v>1</v>
      </c>
      <c r="E23" s="1" t="s">
        <v>42</v>
      </c>
      <c r="F23" s="1" t="s">
        <v>22</v>
      </c>
    </row>
    <row r="24" spans="1:6" x14ac:dyDescent="0.25">
      <c r="A24" s="20" t="str">
        <f t="shared" ref="A24:A30" si="8">IF(A10="","",A10)</f>
        <v>LZ</v>
      </c>
      <c r="B24" s="21">
        <f>IF(B10="","",B10*0.3048)</f>
        <v>284.6832</v>
      </c>
      <c r="C24" s="21">
        <f>IF(C10="","",C10*0.3048)</f>
        <v>0</v>
      </c>
      <c r="D24" s="21">
        <f>IF(D10="","",D10*0.3048)</f>
        <v>45.72</v>
      </c>
      <c r="E24" s="21">
        <f>IF(E10="","",E10*0.3048)</f>
        <v>18.288</v>
      </c>
      <c r="F24" s="21">
        <f>IF(F10="","",F10*0.3048)</f>
        <v>45.72</v>
      </c>
    </row>
    <row r="25" spans="1:6" x14ac:dyDescent="0.25">
      <c r="A25" s="20" t="str">
        <f t="shared" si="8"/>
        <v>Parking</v>
      </c>
      <c r="B25" s="21">
        <f t="shared" ref="B25:B33" si="9">IF(B11="","",B11*0.3048)</f>
        <v>281.0256</v>
      </c>
      <c r="C25" s="21">
        <f t="shared" ref="C25:F30" si="10">IF(C11="","",C11*0.3048)</f>
        <v>-3.6576000000000004</v>
      </c>
      <c r="D25" s="21">
        <f t="shared" si="10"/>
        <v>42.062400000000004</v>
      </c>
      <c r="E25" s="21">
        <f t="shared" si="10"/>
        <v>14.630400000000002</v>
      </c>
      <c r="F25" s="21">
        <f t="shared" si="10"/>
        <v>42.062400000000004</v>
      </c>
    </row>
    <row r="26" spans="1:6" x14ac:dyDescent="0.25">
      <c r="A26" s="20" t="str">
        <f t="shared" si="8"/>
        <v>Greenhouse</v>
      </c>
      <c r="B26" s="21">
        <f t="shared" si="9"/>
        <v>284.3784</v>
      </c>
      <c r="C26" s="21">
        <f t="shared" si="10"/>
        <v>-0.30480000000000002</v>
      </c>
      <c r="D26" s="21">
        <f t="shared" si="10"/>
        <v>45.415200000000006</v>
      </c>
      <c r="E26" s="21">
        <f t="shared" si="10"/>
        <v>17.9832</v>
      </c>
      <c r="F26" s="21">
        <f t="shared" si="10"/>
        <v>45.415200000000006</v>
      </c>
    </row>
    <row r="27" spans="1:6" x14ac:dyDescent="0.25">
      <c r="A27" s="20" t="str">
        <f t="shared" si="8"/>
        <v>Trail intersection</v>
      </c>
      <c r="B27" s="21">
        <f t="shared" si="9"/>
        <v>287.1216</v>
      </c>
      <c r="C27" s="21">
        <f t="shared" si="10"/>
        <v>2.4384000000000001</v>
      </c>
      <c r="D27" s="21">
        <f t="shared" si="10"/>
        <v>43.281600000000005</v>
      </c>
      <c r="E27" s="21">
        <f t="shared" si="10"/>
        <v>15.849600000000001</v>
      </c>
      <c r="F27" s="21">
        <f t="shared" si="10"/>
        <v>48.1584</v>
      </c>
    </row>
    <row r="28" spans="1:6" x14ac:dyDescent="0.25">
      <c r="A28" s="20" t="str">
        <f t="shared" si="8"/>
        <v>Victim</v>
      </c>
      <c r="B28" s="21">
        <f t="shared" si="9"/>
        <v>295.96080000000001</v>
      </c>
      <c r="C28" s="21">
        <f t="shared" si="10"/>
        <v>11.277600000000001</v>
      </c>
      <c r="D28" s="21">
        <f t="shared" si="10"/>
        <v>34.442399999999999</v>
      </c>
      <c r="E28" s="21">
        <f t="shared" si="10"/>
        <v>7.0104000000000006</v>
      </c>
      <c r="F28" s="21">
        <f t="shared" si="10"/>
        <v>56.997600000000006</v>
      </c>
    </row>
    <row r="29" spans="1:6" x14ac:dyDescent="0.25">
      <c r="A29" s="20" t="str">
        <f t="shared" si="8"/>
        <v>Outer circle</v>
      </c>
      <c r="B29" s="21">
        <f t="shared" si="9"/>
        <v>316.99200000000002</v>
      </c>
      <c r="C29" s="21">
        <f t="shared" si="10"/>
        <v>32.308800000000005</v>
      </c>
      <c r="D29" s="21">
        <f t="shared" si="10"/>
        <v>13.411200000000001</v>
      </c>
      <c r="E29" s="21">
        <f t="shared" si="10"/>
        <v>-14.020800000000001</v>
      </c>
      <c r="F29" s="21">
        <f t="shared" si="10"/>
        <v>78.028800000000004</v>
      </c>
    </row>
    <row r="30" spans="1:6" x14ac:dyDescent="0.25">
      <c r="A30" s="20" t="str">
        <f t="shared" si="8"/>
        <v>Highpoint</v>
      </c>
      <c r="B30" s="21">
        <f t="shared" si="9"/>
        <v>348.08160000000004</v>
      </c>
      <c r="C30" s="21">
        <f t="shared" si="10"/>
        <v>63.398400000000002</v>
      </c>
      <c r="D30" s="21">
        <f t="shared" si="10"/>
        <v>-17.6784</v>
      </c>
      <c r="E30" s="21">
        <f t="shared" si="10"/>
        <v>-45.110400000000006</v>
      </c>
      <c r="F30" s="21">
        <f t="shared" si="10"/>
        <v>109.11840000000001</v>
      </c>
    </row>
    <row r="31" spans="1:6" x14ac:dyDescent="0.25">
      <c r="A31" s="20" t="str">
        <f t="shared" ref="A31:A33" si="11">IF(A17="","",A17)</f>
        <v/>
      </c>
      <c r="B31" s="21" t="str">
        <f t="shared" si="9"/>
        <v/>
      </c>
      <c r="C31" s="21" t="str">
        <f t="shared" ref="C31:F31" si="12">IF(C17="","",C17*0.3048)</f>
        <v/>
      </c>
      <c r="D31" s="21" t="str">
        <f t="shared" si="12"/>
        <v/>
      </c>
      <c r="E31" s="21" t="str">
        <f t="shared" si="12"/>
        <v/>
      </c>
      <c r="F31" s="21" t="str">
        <f t="shared" si="12"/>
        <v/>
      </c>
    </row>
    <row r="32" spans="1:6" x14ac:dyDescent="0.25">
      <c r="A32" s="20" t="str">
        <f t="shared" si="11"/>
        <v/>
      </c>
      <c r="B32" s="21" t="str">
        <f t="shared" si="9"/>
        <v/>
      </c>
      <c r="C32" s="21" t="str">
        <f t="shared" ref="C32:F32" si="13">IF(C18="","",C18*0.3048)</f>
        <v/>
      </c>
      <c r="D32" s="21" t="str">
        <f t="shared" si="13"/>
        <v/>
      </c>
      <c r="E32" s="21" t="str">
        <f t="shared" si="13"/>
        <v/>
      </c>
      <c r="F32" s="21" t="str">
        <f t="shared" si="13"/>
        <v/>
      </c>
    </row>
    <row r="33" spans="1:6" x14ac:dyDescent="0.25">
      <c r="A33" s="20" t="str">
        <f t="shared" si="11"/>
        <v/>
      </c>
      <c r="B33" s="21" t="str">
        <f t="shared" si="9"/>
        <v/>
      </c>
      <c r="C33" s="21" t="str">
        <f t="shared" ref="C33:F33" si="14">IF(C19="","",C19*0.3048)</f>
        <v/>
      </c>
      <c r="D33" s="21" t="str">
        <f t="shared" si="14"/>
        <v/>
      </c>
      <c r="E33" s="21" t="str">
        <f t="shared" si="14"/>
        <v/>
      </c>
      <c r="F33" s="21" t="str">
        <f t="shared" si="14"/>
        <v/>
      </c>
    </row>
  </sheetData>
  <pageMargins left="0.7" right="0.7" top="0.75" bottom="0.75" header="0.3" footer="0.3"/>
  <pageSetup orientation="portrait" r:id="rId1"/>
  <ignoredErrors>
    <ignoredError sqref="C24" 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9" operator="between" id="{D3618D5E-A79E-4CA8-AD99-7C3542E1D8EF}">
            <xm:f>Setup!$C$6</xm:f>
            <xm:f>Setup!$B$6</xm:f>
            <x14:dxf>
              <fill>
                <patternFill>
                  <bgColor rgb="FFFF0000"/>
                </patternFill>
              </fill>
            </x14:dxf>
          </x14:cfRule>
          <xm:sqref>D10:E19</xm:sqref>
        </x14:conditionalFormatting>
        <x14:conditionalFormatting xmlns:xm="http://schemas.microsoft.com/office/excel/2006/main">
          <x14:cfRule type="cellIs" priority="5" operator="greaterThan" id="{D3F0FBA0-E64E-4ADD-9890-172CC4CF70A0}">
            <xm:f>Setup!$B$9</xm:f>
            <x14:dxf>
              <fill>
                <patternFill>
                  <bgColor rgb="FF00B050"/>
                </patternFill>
              </fill>
            </x14:dxf>
          </x14:cfRule>
          <x14:cfRule type="cellIs" priority="6" operator="between" id="{99FBA939-3880-43A8-8DB4-35308E740C9A}">
            <xm:f>Setup!$C$8</xm:f>
            <xm:f>Setup!$B$8</xm:f>
            <x14:dxf>
              <fill>
                <patternFill>
                  <bgColor rgb="FF0070C0"/>
                </patternFill>
              </fill>
            </x14:dxf>
          </x14:cfRule>
          <x14:cfRule type="cellIs" priority="7" operator="between" id="{499F1D0A-20C4-4970-B192-D8FEB3E40799}">
            <xm:f>Setup!$C$7</xm:f>
            <xm:f>Setup!$B$7</xm:f>
            <x14:dxf>
              <fill>
                <patternFill>
                  <bgColor rgb="FFFFFF00"/>
                </patternFill>
              </fill>
            </x14:dxf>
          </x14:cfRule>
          <xm:sqref>D10:E19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8F24-B085-4B24-9C78-5A591F7127BD}">
  <dimension ref="A1:C9"/>
  <sheetViews>
    <sheetView workbookViewId="0">
      <selection activeCell="F23" sqref="F23"/>
    </sheetView>
  </sheetViews>
  <sheetFormatPr defaultRowHeight="15" x14ac:dyDescent="0.25"/>
  <sheetData>
    <row r="1" spans="1:3" x14ac:dyDescent="0.25">
      <c r="A1" s="1" t="s">
        <v>35</v>
      </c>
      <c r="B1" s="1"/>
      <c r="C1" s="1"/>
    </row>
    <row r="4" spans="1:3" x14ac:dyDescent="0.25">
      <c r="A4" s="1" t="s">
        <v>37</v>
      </c>
    </row>
    <row r="5" spans="1:3" x14ac:dyDescent="0.25">
      <c r="B5" s="1" t="s">
        <v>33</v>
      </c>
      <c r="C5" s="1" t="s">
        <v>34</v>
      </c>
    </row>
    <row r="6" spans="1:3" x14ac:dyDescent="0.25">
      <c r="A6" s="12" t="s">
        <v>30</v>
      </c>
      <c r="B6" s="13">
        <v>-10000</v>
      </c>
      <c r="C6" s="13">
        <v>5</v>
      </c>
    </row>
    <row r="7" spans="1:3" x14ac:dyDescent="0.25">
      <c r="A7" s="14" t="s">
        <v>31</v>
      </c>
      <c r="B7" s="15">
        <v>6</v>
      </c>
      <c r="C7" s="15">
        <v>30</v>
      </c>
    </row>
    <row r="8" spans="1:3" x14ac:dyDescent="0.25">
      <c r="A8" s="16" t="s">
        <v>36</v>
      </c>
      <c r="B8" s="19">
        <v>31</v>
      </c>
      <c r="C8" s="19">
        <v>49</v>
      </c>
    </row>
    <row r="9" spans="1:3" x14ac:dyDescent="0.25">
      <c r="A9" s="17" t="s">
        <v>32</v>
      </c>
      <c r="B9" s="18">
        <v>50</v>
      </c>
      <c r="C9" s="18">
        <v>1000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3993-3ACE-42DD-971D-0A57A42E150F}">
  <dimension ref="A1:C11"/>
  <sheetViews>
    <sheetView workbookViewId="0">
      <selection activeCell="A3" sqref="A3"/>
    </sheetView>
  </sheetViews>
  <sheetFormatPr defaultRowHeight="15" x14ac:dyDescent="0.25"/>
  <cols>
    <col min="1" max="1" width="68.28515625" customWidth="1"/>
    <col min="3" max="3" width="16.28515625" customWidth="1"/>
  </cols>
  <sheetData>
    <row r="1" spans="1:3" ht="18.75" x14ac:dyDescent="0.3">
      <c r="A1" s="5" t="s">
        <v>19</v>
      </c>
    </row>
    <row r="2" spans="1:3" x14ac:dyDescent="0.25">
      <c r="A2" s="7" t="s">
        <v>44</v>
      </c>
      <c r="B2" s="11" t="s">
        <v>23</v>
      </c>
      <c r="C2" s="10">
        <v>43621.601369675926</v>
      </c>
    </row>
    <row r="3" spans="1:3" x14ac:dyDescent="0.25">
      <c r="A3" s="7" t="s">
        <v>25</v>
      </c>
      <c r="B3" s="11" t="s">
        <v>27</v>
      </c>
      <c r="C3" t="s">
        <v>26</v>
      </c>
    </row>
    <row r="5" spans="1:3" ht="45" x14ac:dyDescent="0.25">
      <c r="A5" s="8" t="s">
        <v>21</v>
      </c>
    </row>
    <row r="7" spans="1:3" x14ac:dyDescent="0.25">
      <c r="A7" s="1" t="s">
        <v>14</v>
      </c>
    </row>
    <row r="8" spans="1:3" x14ac:dyDescent="0.25">
      <c r="A8" s="7" t="s">
        <v>15</v>
      </c>
    </row>
    <row r="9" spans="1:3" x14ac:dyDescent="0.25">
      <c r="A9" s="7" t="s">
        <v>18</v>
      </c>
    </row>
    <row r="10" spans="1:3" x14ac:dyDescent="0.25">
      <c r="A10" s="7" t="s">
        <v>20</v>
      </c>
    </row>
    <row r="11" spans="1:3" x14ac:dyDescent="0.25">
      <c r="A11" s="7" t="s">
        <v>16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vt:lpstr>
      <vt:lpstr>Setup</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Lars Rosell</dc:creator>
  <cp:lastModifiedBy>Mr. Lars Rosell</cp:lastModifiedBy>
  <cp:lastPrinted>2019-05-31T17:51:52Z</cp:lastPrinted>
  <dcterms:created xsi:type="dcterms:W3CDTF">2019-05-08T13:54:02Z</dcterms:created>
  <dcterms:modified xsi:type="dcterms:W3CDTF">2019-06-11T14:35:04Z</dcterms:modified>
</cp:coreProperties>
</file>